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735" windowWidth="14880" windowHeight="13035" activeTab="0"/>
  </bookViews>
  <sheets>
    <sheet name="Lisa 6" sheetId="1" r:id="rId1"/>
  </sheets>
  <definedNames>
    <definedName name="_xlnm.Print_Titles" localSheetId="0">'Lisa 6'!$5:$5</definedName>
  </definedNames>
  <calcPr fullCalcOnLoad="1"/>
</workbook>
</file>

<file path=xl/sharedStrings.xml><?xml version="1.0" encoding="utf-8"?>
<sst xmlns="http://schemas.openxmlformats.org/spreadsheetml/2006/main" count="136" uniqueCount="52">
  <si>
    <t>2013. aastal KASUTUSELE VÕETUD VAHENDITE KOHTA</t>
  </si>
  <si>
    <t>eurodes</t>
  </si>
  <si>
    <t>põhitegevuse
kulud</t>
  </si>
  <si>
    <t>investeerimis-
tegevuse kulud</t>
  </si>
  <si>
    <t>kokku</t>
  </si>
  <si>
    <t>KOKKU TULUD, sh:</t>
  </si>
  <si>
    <t xml:space="preserve">   saadud toetused</t>
  </si>
  <si>
    <t xml:space="preserve">   aasta alguse jääk</t>
  </si>
  <si>
    <t xml:space="preserve">   antavad toetused</t>
  </si>
  <si>
    <t xml:space="preserve">   põhivara soetus</t>
  </si>
  <si>
    <t xml:space="preserve">   muud tegevuskulud</t>
  </si>
  <si>
    <t>Üldised valitsussektori teenused, sh:</t>
  </si>
  <si>
    <t>Linnavalitsus, sh:</t>
  </si>
  <si>
    <t>Majandus, sh:</t>
  </si>
  <si>
    <t>Muu majandus, sh:</t>
  </si>
  <si>
    <t>Keskkonnakaitse</t>
  </si>
  <si>
    <t>Muu keskkonnakaitse</t>
  </si>
  <si>
    <t>Elamu- ja kommunaalmajandus</t>
  </si>
  <si>
    <t>Tänavavalgustus</t>
  </si>
  <si>
    <t>Muu elamu- ja kommunaalmajandus</t>
  </si>
  <si>
    <t>Vaba aeg ja kultuur</t>
  </si>
  <si>
    <t>Laste muusika- ja kunstikoolid</t>
  </si>
  <si>
    <t>Laste huvialamajad ja keskused</t>
  </si>
  <si>
    <t>Raamatukogud</t>
  </si>
  <si>
    <t>Tiigi seltsimaja</t>
  </si>
  <si>
    <t>Muuseumid</t>
  </si>
  <si>
    <t>Haridus</t>
  </si>
  <si>
    <t>Lasteaiad</t>
  </si>
  <si>
    <t xml:space="preserve">Põhikoolid </t>
  </si>
  <si>
    <t>Gümnaasiumid</t>
  </si>
  <si>
    <t>Täiskasvanute gümnaasiumid</t>
  </si>
  <si>
    <t>Kutsehariduskeskus</t>
  </si>
  <si>
    <t>Taseme alusel mittemääratletav haridus</t>
  </si>
  <si>
    <t>Koolitoit</t>
  </si>
  <si>
    <t>Hariduse abiteenused</t>
  </si>
  <si>
    <t>Sotsiaalne kaitse</t>
  </si>
  <si>
    <t>Muu puuetega inimeste sotsiaalne kaitse</t>
  </si>
  <si>
    <t>Kokku KULUD, sh:</t>
  </si>
  <si>
    <t>ASO 12748</t>
  </si>
  <si>
    <t>Muu vaba aeg</t>
  </si>
  <si>
    <t>Teede ja tänavate korrashoid, sh:</t>
  </si>
  <si>
    <t xml:space="preserve">   muud eespool nimetamata tulud</t>
  </si>
  <si>
    <t>Tervishoid</t>
  </si>
  <si>
    <t>Avalikud tervishoiuteenused</t>
  </si>
  <si>
    <t>Muu tervishoid</t>
  </si>
  <si>
    <t>Laste ja noorte sotsiaalhoolekande asutused</t>
  </si>
  <si>
    <t>Avalik kord, sh:</t>
  </si>
  <si>
    <t>Muu avalik kord, sh:</t>
  </si>
  <si>
    <t xml:space="preserve">   põhivara müük</t>
  </si>
  <si>
    <t xml:space="preserve">   kaupade ja teenuste müük</t>
  </si>
  <si>
    <t xml:space="preserve">INFORMATSIOON </t>
  </si>
  <si>
    <t>Kohaliku omavalitsuse üksuse finantsjuhtimise seaduse § 26  alusel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</si>
</sst>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wrapText="1"/>
    </xf>
    <xf numFmtId="3" fontId="0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3" fontId="2" fillId="0" borderId="13" xfId="0" applyNumberFormat="1" applyFont="1" applyBorder="1" applyAlignment="1" quotePrefix="1">
      <alignment horizontal="right"/>
    </xf>
    <xf numFmtId="3" fontId="4" fillId="0" borderId="13" xfId="0" applyNumberFormat="1" applyFont="1" applyBorder="1" applyAlignment="1">
      <alignment horizontal="right"/>
    </xf>
    <xf numFmtId="0" fontId="4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3" fontId="2" fillId="0" borderId="13" xfId="0" applyNumberFormat="1" applyFont="1" applyBorder="1" applyAlignment="1" quotePrefix="1">
      <alignment horizontal="right"/>
    </xf>
    <xf numFmtId="0" fontId="4" fillId="0" borderId="13" xfId="0" applyFont="1" applyBorder="1" applyAlignment="1">
      <alignment wrapText="1"/>
    </xf>
    <xf numFmtId="3" fontId="2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2" fillId="0" borderId="13" xfId="0" applyNumberFormat="1" applyFont="1" applyBorder="1" applyAlignment="1">
      <alignment horizontal="right"/>
    </xf>
    <xf numFmtId="0" fontId="2" fillId="0" borderId="12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allaad_Leh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6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38.421875" style="0" bestFit="1" customWidth="1"/>
    <col min="2" max="4" width="14.7109375" style="0" customWidth="1"/>
  </cols>
  <sheetData>
    <row r="1" spans="1:4" ht="12.75">
      <c r="A1" s="29" t="s">
        <v>50</v>
      </c>
      <c r="B1" s="30"/>
      <c r="C1" s="30"/>
      <c r="D1" s="30"/>
    </row>
    <row r="2" spans="1:4" ht="12.75">
      <c r="A2" s="29" t="s">
        <v>51</v>
      </c>
      <c r="B2" s="30"/>
      <c r="C2" s="30"/>
      <c r="D2" s="30"/>
    </row>
    <row r="3" spans="1:4" ht="12.75">
      <c r="A3" s="30" t="s">
        <v>0</v>
      </c>
      <c r="B3" s="30"/>
      <c r="C3" s="30"/>
      <c r="D3" s="30"/>
    </row>
    <row r="4" ht="12.75">
      <c r="D4" s="1" t="s">
        <v>1</v>
      </c>
    </row>
    <row r="5" spans="1:4" ht="25.5">
      <c r="A5" s="2"/>
      <c r="B5" s="3" t="s">
        <v>2</v>
      </c>
      <c r="C5" s="3" t="s">
        <v>3</v>
      </c>
      <c r="D5" s="4" t="s">
        <v>4</v>
      </c>
    </row>
    <row r="6" spans="1:4" ht="14.25">
      <c r="A6" s="5" t="s">
        <v>5</v>
      </c>
      <c r="B6" s="6">
        <f>SUM(B7:B11)</f>
        <v>907818.22</v>
      </c>
      <c r="C6" s="6">
        <f>SUM(C7:C11)</f>
        <v>431367</v>
      </c>
      <c r="D6" s="7">
        <f aca="true" t="shared" si="0" ref="D6:D11">SUM(B6:C6)</f>
        <v>1339185.22</v>
      </c>
    </row>
    <row r="7" spans="1:4" ht="15">
      <c r="A7" s="8" t="s">
        <v>51</v>
      </c>
      <c r="B7" s="9">
        <f>B17+B29+B35+B45+B51+B60+B70+B91+B126</f>
        <v>779255.22</v>
      </c>
      <c r="C7" s="9">
        <f>C17+C35+C45+C51+C60+C70+C91+C126</f>
        <v>421742</v>
      </c>
      <c r="D7" s="9">
        <f t="shared" si="0"/>
        <v>1200997.22</v>
      </c>
    </row>
    <row r="8" spans="1:4" ht="15">
      <c r="A8" s="8" t="s">
        <v>41</v>
      </c>
      <c r="B8" s="9">
        <f>B36</f>
        <v>3800</v>
      </c>
      <c r="C8" s="9">
        <f>C36</f>
        <v>0</v>
      </c>
      <c r="D8" s="9">
        <f t="shared" si="0"/>
        <v>3800</v>
      </c>
    </row>
    <row r="9" spans="1:4" ht="15">
      <c r="A9" s="8" t="s">
        <v>49</v>
      </c>
      <c r="B9" s="9">
        <f>B67</f>
        <v>7516</v>
      </c>
      <c r="C9" s="9"/>
      <c r="D9" s="9">
        <f t="shared" si="0"/>
        <v>7516</v>
      </c>
    </row>
    <row r="10" spans="1:4" ht="15">
      <c r="A10" s="8" t="s">
        <v>48</v>
      </c>
      <c r="B10" s="9">
        <f>B24</f>
        <v>0</v>
      </c>
      <c r="C10" s="9">
        <f>C24</f>
        <v>6050</v>
      </c>
      <c r="D10" s="9">
        <f t="shared" si="0"/>
        <v>6050</v>
      </c>
    </row>
    <row r="11" spans="1:4" ht="15">
      <c r="A11" s="8" t="s">
        <v>7</v>
      </c>
      <c r="B11" s="9">
        <f>B19+B92</f>
        <v>117247</v>
      </c>
      <c r="C11" s="9">
        <f>C19+C92</f>
        <v>3575</v>
      </c>
      <c r="D11" s="9">
        <f t="shared" si="0"/>
        <v>120822</v>
      </c>
    </row>
    <row r="12" spans="1:4" ht="14.25">
      <c r="A12" s="10" t="s">
        <v>37</v>
      </c>
      <c r="B12" s="7">
        <f>SUM(B13:B15)</f>
        <v>913868.22</v>
      </c>
      <c r="C12" s="7">
        <f>SUM(C13:C15)</f>
        <v>425317</v>
      </c>
      <c r="D12" s="7">
        <f aca="true" t="shared" si="1" ref="D12:D94">SUM(B12:C12)</f>
        <v>1339185.22</v>
      </c>
    </row>
    <row r="13" spans="1:4" ht="15">
      <c r="A13" s="11" t="s">
        <v>8</v>
      </c>
      <c r="B13" s="9">
        <f>SUM(B93)</f>
        <v>1035</v>
      </c>
      <c r="C13" s="9">
        <f>SUM(C93)</f>
        <v>0</v>
      </c>
      <c r="D13" s="9">
        <f t="shared" si="1"/>
        <v>1035</v>
      </c>
    </row>
    <row r="14" spans="1:4" ht="15">
      <c r="A14" s="11" t="s">
        <v>9</v>
      </c>
      <c r="B14" s="9">
        <f>SUM(B20,B94)</f>
        <v>0</v>
      </c>
      <c r="C14" s="9">
        <f>SUM(C20,C94)</f>
        <v>425317</v>
      </c>
      <c r="D14" s="9">
        <f t="shared" si="1"/>
        <v>425317</v>
      </c>
    </row>
    <row r="15" spans="1:4" ht="15">
      <c r="A15" s="11" t="s">
        <v>10</v>
      </c>
      <c r="B15" s="9">
        <f>B21+B30+B37+B46+B52+B62+B71+B95+B127</f>
        <v>912833.22</v>
      </c>
      <c r="C15" s="9">
        <f>C21+C37+C46+C52+C62+C71+C95+C127</f>
        <v>0</v>
      </c>
      <c r="D15" s="9">
        <f t="shared" si="1"/>
        <v>912833.22</v>
      </c>
    </row>
    <row r="16" spans="1:4" ht="14.25">
      <c r="A16" s="12" t="s">
        <v>11</v>
      </c>
      <c r="B16" s="7">
        <f>SUM(B17:B19)</f>
        <v>8811</v>
      </c>
      <c r="C16" s="7">
        <f>SUM(C17:C19)</f>
        <v>9625</v>
      </c>
      <c r="D16" s="7">
        <f>B16+C16</f>
        <v>18436</v>
      </c>
    </row>
    <row r="17" spans="1:4" ht="14.25">
      <c r="A17" s="12" t="s">
        <v>6</v>
      </c>
      <c r="B17" s="7">
        <f>SUM(B23)</f>
        <v>631</v>
      </c>
      <c r="C17" s="7">
        <f>SUM(C23)</f>
        <v>0</v>
      </c>
      <c r="D17" s="7">
        <f t="shared" si="1"/>
        <v>631</v>
      </c>
    </row>
    <row r="18" spans="1:4" ht="14.25">
      <c r="A18" s="28" t="s">
        <v>48</v>
      </c>
      <c r="B18" s="7">
        <f>SUM(B24)</f>
        <v>0</v>
      </c>
      <c r="C18" s="7">
        <f>SUM(C24)</f>
        <v>6050</v>
      </c>
      <c r="D18" s="7">
        <f t="shared" si="1"/>
        <v>6050</v>
      </c>
    </row>
    <row r="19" spans="1:4" ht="14.25">
      <c r="A19" s="10" t="s">
        <v>7</v>
      </c>
      <c r="B19" s="7">
        <f>SUM(B25)</f>
        <v>8180</v>
      </c>
      <c r="C19" s="7">
        <f>SUM(C25)</f>
        <v>3575</v>
      </c>
      <c r="D19" s="7">
        <f t="shared" si="1"/>
        <v>11755</v>
      </c>
    </row>
    <row r="20" spans="1:4" ht="14.25">
      <c r="A20" s="16" t="s">
        <v>9</v>
      </c>
      <c r="B20" s="7">
        <f>SUM(B26)</f>
        <v>0</v>
      </c>
      <c r="C20" s="7">
        <f>SUM(C26)</f>
        <v>3575</v>
      </c>
      <c r="D20" s="7">
        <f t="shared" si="1"/>
        <v>3575</v>
      </c>
    </row>
    <row r="21" spans="1:4" ht="14.25">
      <c r="A21" s="12" t="s">
        <v>10</v>
      </c>
      <c r="B21" s="7">
        <f>SUM(B27)</f>
        <v>14861</v>
      </c>
      <c r="C21" s="7">
        <f>SUM(C27)</f>
        <v>0</v>
      </c>
      <c r="D21" s="7">
        <f t="shared" si="1"/>
        <v>14861</v>
      </c>
    </row>
    <row r="22" spans="1:4" ht="14.25">
      <c r="A22" s="12" t="s">
        <v>12</v>
      </c>
      <c r="B22" s="13">
        <f>SUM(B23:B25)</f>
        <v>8811</v>
      </c>
      <c r="C22" s="13">
        <f>SUM(C23:C25)</f>
        <v>9625</v>
      </c>
      <c r="D22" s="7">
        <f t="shared" si="1"/>
        <v>18436</v>
      </c>
    </row>
    <row r="23" spans="1:4" ht="15">
      <c r="A23" s="11" t="s">
        <v>6</v>
      </c>
      <c r="B23" s="14">
        <f>1000+2034+631-2034-1000</f>
        <v>631</v>
      </c>
      <c r="C23" s="14"/>
      <c r="D23" s="9">
        <f t="shared" si="1"/>
        <v>631</v>
      </c>
    </row>
    <row r="24" spans="1:4" ht="15">
      <c r="A24" s="8" t="s">
        <v>48</v>
      </c>
      <c r="B24" s="14"/>
      <c r="C24" s="14">
        <v>6050</v>
      </c>
      <c r="D24" s="9">
        <f t="shared" si="1"/>
        <v>6050</v>
      </c>
    </row>
    <row r="25" spans="1:4" ht="15">
      <c r="A25" s="15" t="s">
        <v>7</v>
      </c>
      <c r="B25" s="14">
        <f>400+11355-3575</f>
        <v>8180</v>
      </c>
      <c r="C25" s="14">
        <v>3575</v>
      </c>
      <c r="D25" s="9">
        <f t="shared" si="1"/>
        <v>11755</v>
      </c>
    </row>
    <row r="26" spans="1:4" ht="15">
      <c r="A26" s="11" t="s">
        <v>9</v>
      </c>
      <c r="B26" s="14"/>
      <c r="C26" s="14">
        <v>3575</v>
      </c>
      <c r="D26" s="9">
        <f t="shared" si="1"/>
        <v>3575</v>
      </c>
    </row>
    <row r="27" spans="1:4" ht="15">
      <c r="A27" s="11" t="s">
        <v>10</v>
      </c>
      <c r="B27" s="14">
        <f>1400+9814+631-2034+5050</f>
        <v>14861</v>
      </c>
      <c r="C27" s="14"/>
      <c r="D27" s="9">
        <f t="shared" si="1"/>
        <v>14861</v>
      </c>
    </row>
    <row r="28" spans="1:4" ht="14.25">
      <c r="A28" s="12" t="s">
        <v>46</v>
      </c>
      <c r="B28" s="7">
        <f>SUM(B29:B29)</f>
        <v>2034</v>
      </c>
      <c r="C28" s="7">
        <f>SUM(C29:C29)</f>
        <v>0</v>
      </c>
      <c r="D28" s="7">
        <f>B28+C28</f>
        <v>2034</v>
      </c>
    </row>
    <row r="29" spans="1:4" ht="14.25">
      <c r="A29" s="12" t="s">
        <v>6</v>
      </c>
      <c r="B29" s="7">
        <f>SUM(B32)</f>
        <v>2034</v>
      </c>
      <c r="C29" s="7">
        <f>SUM(C32)</f>
        <v>0</v>
      </c>
      <c r="D29" s="7">
        <f>SUM(B29:C29)</f>
        <v>2034</v>
      </c>
    </row>
    <row r="30" spans="1:4" ht="14.25">
      <c r="A30" s="12" t="s">
        <v>10</v>
      </c>
      <c r="B30" s="7">
        <f>SUM(B33)</f>
        <v>2034</v>
      </c>
      <c r="C30" s="7">
        <f>SUM(C33)</f>
        <v>0</v>
      </c>
      <c r="D30" s="7">
        <f>SUM(B30:C30)</f>
        <v>2034</v>
      </c>
    </row>
    <row r="31" spans="1:4" ht="14.25">
      <c r="A31" s="12" t="s">
        <v>47</v>
      </c>
      <c r="B31" s="13">
        <f>SUM(B32:B32)</f>
        <v>2034</v>
      </c>
      <c r="C31" s="13">
        <f>SUM(C32:C32)</f>
        <v>0</v>
      </c>
      <c r="D31" s="7">
        <f>SUM(B31:C31)</f>
        <v>2034</v>
      </c>
    </row>
    <row r="32" spans="1:4" ht="15">
      <c r="A32" s="11" t="s">
        <v>6</v>
      </c>
      <c r="B32" s="14">
        <v>2034</v>
      </c>
      <c r="C32" s="14"/>
      <c r="D32" s="9">
        <f>SUM(B32:C32)</f>
        <v>2034</v>
      </c>
    </row>
    <row r="33" spans="1:4" ht="15">
      <c r="A33" s="11" t="s">
        <v>10</v>
      </c>
      <c r="B33" s="14">
        <v>2034</v>
      </c>
      <c r="C33" s="14"/>
      <c r="D33" s="9">
        <f>SUM(B33:C33)</f>
        <v>2034</v>
      </c>
    </row>
    <row r="34" spans="1:4" ht="14.25">
      <c r="A34" s="12" t="s">
        <v>13</v>
      </c>
      <c r="B34" s="13">
        <f>SUM(B35:B36)</f>
        <v>6304</v>
      </c>
      <c r="C34" s="13">
        <f>SUM(C35:C35)</f>
        <v>0</v>
      </c>
      <c r="D34" s="7">
        <f t="shared" si="1"/>
        <v>6304</v>
      </c>
    </row>
    <row r="35" spans="1:4" ht="14.25">
      <c r="A35" s="12" t="s">
        <v>6</v>
      </c>
      <c r="B35" s="13">
        <f>B39</f>
        <v>2504</v>
      </c>
      <c r="C35" s="13"/>
      <c r="D35" s="7">
        <f t="shared" si="1"/>
        <v>2504</v>
      </c>
    </row>
    <row r="36" spans="1:4" ht="14.25">
      <c r="A36" s="28" t="s">
        <v>41</v>
      </c>
      <c r="B36" s="13">
        <f>SUMIF(A37:A43,A42,B37:B43)</f>
        <v>3800</v>
      </c>
      <c r="C36" s="13"/>
      <c r="D36" s="7">
        <f t="shared" si="1"/>
        <v>3800</v>
      </c>
    </row>
    <row r="37" spans="1:4" ht="14.25">
      <c r="A37" s="12" t="s">
        <v>10</v>
      </c>
      <c r="B37" s="13">
        <f>SUMIF(A38:A43,A40,B38:B43)</f>
        <v>6304</v>
      </c>
      <c r="C37" s="13"/>
      <c r="D37" s="7">
        <f t="shared" si="1"/>
        <v>6304</v>
      </c>
    </row>
    <row r="38" spans="1:4" ht="14.25">
      <c r="A38" s="16" t="s">
        <v>40</v>
      </c>
      <c r="B38" s="17">
        <f>SUM(B39:B39)</f>
        <v>2504</v>
      </c>
      <c r="C38" s="17">
        <f>SUM(C39:C39)</f>
        <v>0</v>
      </c>
      <c r="D38" s="7">
        <f t="shared" si="1"/>
        <v>2504</v>
      </c>
    </row>
    <row r="39" spans="1:4" ht="15">
      <c r="A39" s="18" t="s">
        <v>6</v>
      </c>
      <c r="B39" s="14">
        <v>2504</v>
      </c>
      <c r="C39" s="14"/>
      <c r="D39" s="9">
        <f t="shared" si="1"/>
        <v>2504</v>
      </c>
    </row>
    <row r="40" spans="1:4" ht="15">
      <c r="A40" s="18" t="s">
        <v>10</v>
      </c>
      <c r="B40" s="14">
        <v>2504</v>
      </c>
      <c r="C40" s="14"/>
      <c r="D40" s="9">
        <f t="shared" si="1"/>
        <v>2504</v>
      </c>
    </row>
    <row r="41" spans="1:4" ht="14.25">
      <c r="A41" s="12" t="s">
        <v>14</v>
      </c>
      <c r="B41" s="27">
        <f>SUM(B42)</f>
        <v>3800</v>
      </c>
      <c r="C41" s="27">
        <f>SUM(C42)</f>
        <v>0</v>
      </c>
      <c r="D41" s="7">
        <f t="shared" si="1"/>
        <v>3800</v>
      </c>
    </row>
    <row r="42" spans="1:4" ht="15">
      <c r="A42" s="11" t="s">
        <v>41</v>
      </c>
      <c r="B42" s="14">
        <v>3800</v>
      </c>
      <c r="C42" s="14"/>
      <c r="D42" s="9">
        <f t="shared" si="1"/>
        <v>3800</v>
      </c>
    </row>
    <row r="43" spans="1:4" ht="15">
      <c r="A43" s="11" t="s">
        <v>10</v>
      </c>
      <c r="B43" s="14">
        <v>3800</v>
      </c>
      <c r="C43" s="14"/>
      <c r="D43" s="9">
        <f t="shared" si="1"/>
        <v>3800</v>
      </c>
    </row>
    <row r="44" spans="1:4" ht="14.25">
      <c r="A44" s="16" t="s">
        <v>15</v>
      </c>
      <c r="B44" s="19">
        <f>SUM(B46:B46)</f>
        <v>11772</v>
      </c>
      <c r="C44" s="19">
        <f>SUM(C46:C46)</f>
        <v>0</v>
      </c>
      <c r="D44" s="7">
        <f t="shared" si="1"/>
        <v>11772</v>
      </c>
    </row>
    <row r="45" spans="1:4" ht="14.25">
      <c r="A45" s="12" t="s">
        <v>6</v>
      </c>
      <c r="B45" s="20">
        <f>SUMIF($A$47:$A$49,$A45,B$47:B$49)</f>
        <v>11772</v>
      </c>
      <c r="C45" s="20">
        <f>SUMIF($A$47:$A$49,$A45,C$47:C$49)</f>
        <v>0</v>
      </c>
      <c r="D45" s="21">
        <f t="shared" si="1"/>
        <v>11772</v>
      </c>
    </row>
    <row r="46" spans="1:4" ht="14.25">
      <c r="A46" s="12" t="s">
        <v>10</v>
      </c>
      <c r="B46" s="20">
        <f>SUMIF($A$47:$A$49,$A46,B$47:B$49)</f>
        <v>11772</v>
      </c>
      <c r="C46" s="20">
        <f>SUMIF($A$47:$A$49,$A46,C$47:C$49)</f>
        <v>0</v>
      </c>
      <c r="D46" s="21">
        <f t="shared" si="1"/>
        <v>11772</v>
      </c>
    </row>
    <row r="47" spans="1:4" ht="12.75">
      <c r="A47" s="22" t="s">
        <v>16</v>
      </c>
      <c r="B47" s="20">
        <f>SUM(B48:B48)</f>
        <v>11772</v>
      </c>
      <c r="C47" s="20">
        <f>SUM(C48:C48)</f>
        <v>0</v>
      </c>
      <c r="D47" s="21">
        <f t="shared" si="1"/>
        <v>11772</v>
      </c>
    </row>
    <row r="48" spans="1:4" ht="15">
      <c r="A48" s="18" t="s">
        <v>6</v>
      </c>
      <c r="B48" s="23">
        <v>11772</v>
      </c>
      <c r="C48" s="23"/>
      <c r="D48" s="24">
        <f t="shared" si="1"/>
        <v>11772</v>
      </c>
    </row>
    <row r="49" spans="1:4" ht="15">
      <c r="A49" s="18" t="s">
        <v>10</v>
      </c>
      <c r="B49" s="23">
        <v>11772</v>
      </c>
      <c r="C49" s="23"/>
      <c r="D49" s="24">
        <f t="shared" si="1"/>
        <v>11772</v>
      </c>
    </row>
    <row r="50" spans="1:4" ht="14.25">
      <c r="A50" s="16" t="s">
        <v>17</v>
      </c>
      <c r="B50" s="19">
        <f>SUM(B52:B52)</f>
        <v>767.22</v>
      </c>
      <c r="C50" s="19">
        <f>SUM(C52:C52)</f>
        <v>0</v>
      </c>
      <c r="D50" s="7">
        <f t="shared" si="1"/>
        <v>767.22</v>
      </c>
    </row>
    <row r="51" spans="1:4" ht="14.25">
      <c r="A51" s="12" t="s">
        <v>6</v>
      </c>
      <c r="B51" s="20">
        <f>SUMIF($A$53:$A$58,$A51,B$53:B$58)</f>
        <v>767.22</v>
      </c>
      <c r="C51" s="20">
        <f>SUMIF($A$53:$A$58,$A51,C$53:C$58)</f>
        <v>0</v>
      </c>
      <c r="D51" s="21">
        <f t="shared" si="1"/>
        <v>767.22</v>
      </c>
    </row>
    <row r="52" spans="1:4" ht="14.25">
      <c r="A52" s="12" t="s">
        <v>10</v>
      </c>
      <c r="B52" s="20">
        <f>SUMIF($A$53:$A$58,$A52,B$53:B$58)</f>
        <v>767.22</v>
      </c>
      <c r="C52" s="20">
        <f>SUMIF($A$53:$A$58,$A52,C$53:C$58)</f>
        <v>0</v>
      </c>
      <c r="D52" s="21">
        <f t="shared" si="1"/>
        <v>767.22</v>
      </c>
    </row>
    <row r="53" spans="1:4" ht="12.75">
      <c r="A53" s="22" t="s">
        <v>18</v>
      </c>
      <c r="B53" s="20">
        <f>SUM(B54:B54)</f>
        <v>192</v>
      </c>
      <c r="C53" s="20">
        <f>SUM(C54:C54)</f>
        <v>0</v>
      </c>
      <c r="D53" s="21">
        <f t="shared" si="1"/>
        <v>192</v>
      </c>
    </row>
    <row r="54" spans="1:4" ht="15">
      <c r="A54" s="18" t="s">
        <v>6</v>
      </c>
      <c r="B54" s="23">
        <v>192</v>
      </c>
      <c r="C54" s="23"/>
      <c r="D54" s="24">
        <f t="shared" si="1"/>
        <v>192</v>
      </c>
    </row>
    <row r="55" spans="1:4" ht="15">
      <c r="A55" s="18" t="s">
        <v>10</v>
      </c>
      <c r="B55" s="23">
        <v>192</v>
      </c>
      <c r="C55" s="23"/>
      <c r="D55" s="24">
        <f t="shared" si="1"/>
        <v>192</v>
      </c>
    </row>
    <row r="56" spans="1:4" ht="12.75">
      <c r="A56" s="22" t="s">
        <v>19</v>
      </c>
      <c r="B56" s="20">
        <f>SUM(B57:B57)</f>
        <v>575.22</v>
      </c>
      <c r="C56" s="20">
        <f>SUM(C57:C57)</f>
        <v>0</v>
      </c>
      <c r="D56" s="21">
        <f t="shared" si="1"/>
        <v>575.22</v>
      </c>
    </row>
    <row r="57" spans="1:4" ht="15">
      <c r="A57" s="18" t="s">
        <v>6</v>
      </c>
      <c r="B57" s="23">
        <f>191.74+383.48</f>
        <v>575.22</v>
      </c>
      <c r="C57" s="23"/>
      <c r="D57" s="24">
        <f t="shared" si="1"/>
        <v>575.22</v>
      </c>
    </row>
    <row r="58" spans="1:4" ht="15">
      <c r="A58" s="18" t="s">
        <v>10</v>
      </c>
      <c r="B58" s="23">
        <f>191.74+383.48</f>
        <v>575.22</v>
      </c>
      <c r="C58" s="23"/>
      <c r="D58" s="24">
        <f t="shared" si="1"/>
        <v>575.22</v>
      </c>
    </row>
    <row r="59" spans="1:4" ht="14.25">
      <c r="A59" s="16" t="s">
        <v>42</v>
      </c>
      <c r="B59" s="19">
        <f>SUM(B62:B62)</f>
        <v>18382</v>
      </c>
      <c r="C59" s="19">
        <f>SUM(C62:C62)</f>
        <v>0</v>
      </c>
      <c r="D59" s="7">
        <f aca="true" t="shared" si="2" ref="D59:D68">SUM(B59:C59)</f>
        <v>18382</v>
      </c>
    </row>
    <row r="60" spans="1:4" ht="14.25">
      <c r="A60" s="12" t="s">
        <v>6</v>
      </c>
      <c r="B60" s="20">
        <f>SUMIF($A$63:$A$68,$A60,B$63:B$68)</f>
        <v>10866</v>
      </c>
      <c r="C60" s="20">
        <f>SUMIF($A$63:$A$68,$A60,C$63:C$68)</f>
        <v>0</v>
      </c>
      <c r="D60" s="21">
        <f t="shared" si="2"/>
        <v>10866</v>
      </c>
    </row>
    <row r="61" spans="1:4" ht="14.25">
      <c r="A61" s="12" t="s">
        <v>49</v>
      </c>
      <c r="B61" s="20">
        <f>B67</f>
        <v>7516</v>
      </c>
      <c r="C61" s="20">
        <f>SUMIF($A$63:$A$68,$A61,C$63:C$68)</f>
        <v>0</v>
      </c>
      <c r="D61" s="21">
        <f>SUM(B61:C61)</f>
        <v>7516</v>
      </c>
    </row>
    <row r="62" spans="1:4" ht="14.25">
      <c r="A62" s="12" t="s">
        <v>10</v>
      </c>
      <c r="B62" s="20">
        <f>SUMIF($A$63:$A$68,$A62,B$63:B$68)</f>
        <v>18382</v>
      </c>
      <c r="C62" s="20">
        <f>SUMIF($A$53:$A$58,$A62,C$53:C$58)</f>
        <v>0</v>
      </c>
      <c r="D62" s="21">
        <f t="shared" si="2"/>
        <v>18382</v>
      </c>
    </row>
    <row r="63" spans="1:4" ht="12.75">
      <c r="A63" s="22" t="s">
        <v>43</v>
      </c>
      <c r="B63" s="20">
        <f>SUM(B64:B64)</f>
        <v>10866</v>
      </c>
      <c r="C63" s="20">
        <f>SUM(C64:C64)</f>
        <v>0</v>
      </c>
      <c r="D63" s="21">
        <f t="shared" si="2"/>
        <v>10866</v>
      </c>
    </row>
    <row r="64" spans="1:4" ht="15">
      <c r="A64" s="18" t="s">
        <v>6</v>
      </c>
      <c r="B64" s="23">
        <f>7324+3542</f>
        <v>10866</v>
      </c>
      <c r="C64" s="23"/>
      <c r="D64" s="24">
        <f t="shared" si="2"/>
        <v>10866</v>
      </c>
    </row>
    <row r="65" spans="1:4" ht="15">
      <c r="A65" s="18" t="s">
        <v>10</v>
      </c>
      <c r="B65" s="23">
        <f>7324+3542</f>
        <v>10866</v>
      </c>
      <c r="C65" s="23"/>
      <c r="D65" s="24">
        <f t="shared" si="2"/>
        <v>10866</v>
      </c>
    </row>
    <row r="66" spans="1:4" ht="12.75">
      <c r="A66" s="22" t="s">
        <v>44</v>
      </c>
      <c r="B66" s="20">
        <f>SUM(B67:B67)</f>
        <v>7516</v>
      </c>
      <c r="C66" s="20">
        <f>SUM(C67:C67)</f>
        <v>0</v>
      </c>
      <c r="D66" s="21">
        <f t="shared" si="2"/>
        <v>7516</v>
      </c>
    </row>
    <row r="67" spans="1:4" ht="15">
      <c r="A67" s="18" t="s">
        <v>49</v>
      </c>
      <c r="B67" s="23">
        <f>3758+3758</f>
        <v>7516</v>
      </c>
      <c r="C67" s="23"/>
      <c r="D67" s="24">
        <f t="shared" si="2"/>
        <v>7516</v>
      </c>
    </row>
    <row r="68" spans="1:4" ht="15">
      <c r="A68" s="18" t="s">
        <v>10</v>
      </c>
      <c r="B68" s="23">
        <f>3758+3758</f>
        <v>7516</v>
      </c>
      <c r="C68" s="23"/>
      <c r="D68" s="24">
        <f t="shared" si="2"/>
        <v>7516</v>
      </c>
    </row>
    <row r="69" spans="1:4" ht="12.75">
      <c r="A69" s="22" t="s">
        <v>20</v>
      </c>
      <c r="B69" s="20">
        <f>SUM(B71:B71)</f>
        <v>52556</v>
      </c>
      <c r="C69" s="20">
        <f>SUM(C71:C71)</f>
        <v>0</v>
      </c>
      <c r="D69" s="21">
        <f t="shared" si="1"/>
        <v>52556</v>
      </c>
    </row>
    <row r="70" spans="1:4" ht="14.25">
      <c r="A70" s="12" t="s">
        <v>6</v>
      </c>
      <c r="B70" s="20">
        <f>SUMIF($A$72:$A$89,$A70,B$72:B$89)</f>
        <v>52556</v>
      </c>
      <c r="C70" s="20">
        <f>SUMIF($A$72:$A$89,$A70,C$72:C$89)</f>
        <v>0</v>
      </c>
      <c r="D70" s="21">
        <f t="shared" si="1"/>
        <v>52556</v>
      </c>
    </row>
    <row r="71" spans="1:4" ht="14.25">
      <c r="A71" s="12" t="s">
        <v>10</v>
      </c>
      <c r="B71" s="20">
        <f>SUMIF($A$72:$A$89,$A71,B$72:B$89)</f>
        <v>52556</v>
      </c>
      <c r="C71" s="20">
        <f>SUMIF($A$72:$A$89,$A71,C$72:C$89)</f>
        <v>0</v>
      </c>
      <c r="D71" s="21">
        <f t="shared" si="1"/>
        <v>52556</v>
      </c>
    </row>
    <row r="72" spans="1:4" ht="12.75">
      <c r="A72" s="22" t="s">
        <v>21</v>
      </c>
      <c r="B72" s="20">
        <f>SUM(B73:B73)</f>
        <v>2956</v>
      </c>
      <c r="C72" s="20">
        <f>SUM(C73:C73)</f>
        <v>0</v>
      </c>
      <c r="D72" s="21">
        <f t="shared" si="1"/>
        <v>2956</v>
      </c>
    </row>
    <row r="73" spans="1:4" ht="15">
      <c r="A73" s="18" t="s">
        <v>6</v>
      </c>
      <c r="B73" s="23">
        <f>156+2800</f>
        <v>2956</v>
      </c>
      <c r="C73" s="23"/>
      <c r="D73" s="24">
        <f t="shared" si="1"/>
        <v>2956</v>
      </c>
    </row>
    <row r="74" spans="1:4" ht="15">
      <c r="A74" s="18" t="s">
        <v>10</v>
      </c>
      <c r="B74" s="23">
        <f>156+2800</f>
        <v>2956</v>
      </c>
      <c r="C74" s="23"/>
      <c r="D74" s="24">
        <f t="shared" si="1"/>
        <v>2956</v>
      </c>
    </row>
    <row r="75" spans="1:4" ht="12.75">
      <c r="A75" s="22" t="s">
        <v>22</v>
      </c>
      <c r="B75" s="20">
        <f>SUM(B76:B76)</f>
        <v>26530</v>
      </c>
      <c r="C75" s="20">
        <f>SUM(C76:C76)</f>
        <v>0</v>
      </c>
      <c r="D75" s="21">
        <f t="shared" si="1"/>
        <v>26530</v>
      </c>
    </row>
    <row r="76" spans="1:4" ht="15">
      <c r="A76" s="18" t="s">
        <v>6</v>
      </c>
      <c r="B76" s="23">
        <f>4323+22207</f>
        <v>26530</v>
      </c>
      <c r="C76" s="23"/>
      <c r="D76" s="24">
        <f t="shared" si="1"/>
        <v>26530</v>
      </c>
    </row>
    <row r="77" spans="1:4" ht="15">
      <c r="A77" s="18" t="s">
        <v>10</v>
      </c>
      <c r="B77" s="23">
        <f>4323+22207</f>
        <v>26530</v>
      </c>
      <c r="C77" s="23"/>
      <c r="D77" s="24">
        <f t="shared" si="1"/>
        <v>26530</v>
      </c>
    </row>
    <row r="78" spans="1:4" ht="12.75">
      <c r="A78" s="22" t="s">
        <v>23</v>
      </c>
      <c r="B78" s="20">
        <f>SUM(B79:B79)</f>
        <v>5740</v>
      </c>
      <c r="C78" s="20">
        <f>SUM(C79:C79)</f>
        <v>0</v>
      </c>
      <c r="D78" s="21">
        <f t="shared" si="1"/>
        <v>5740</v>
      </c>
    </row>
    <row r="79" spans="1:4" ht="15">
      <c r="A79" s="18" t="s">
        <v>6</v>
      </c>
      <c r="B79" s="23">
        <f>4808+932</f>
        <v>5740</v>
      </c>
      <c r="C79" s="23"/>
      <c r="D79" s="24">
        <f t="shared" si="1"/>
        <v>5740</v>
      </c>
    </row>
    <row r="80" spans="1:4" ht="15">
      <c r="A80" s="18" t="s">
        <v>10</v>
      </c>
      <c r="B80" s="23">
        <f>4808+932</f>
        <v>5740</v>
      </c>
      <c r="C80" s="23"/>
      <c r="D80" s="24">
        <f t="shared" si="1"/>
        <v>5740</v>
      </c>
    </row>
    <row r="81" spans="1:4" ht="12.75">
      <c r="A81" s="22" t="s">
        <v>24</v>
      </c>
      <c r="B81" s="20">
        <f>SUM(B82:B82)</f>
        <v>5870</v>
      </c>
      <c r="C81" s="20">
        <f>SUM(C82:C82)</f>
        <v>0</v>
      </c>
      <c r="D81" s="21">
        <f t="shared" si="1"/>
        <v>5870</v>
      </c>
    </row>
    <row r="82" spans="1:4" ht="15">
      <c r="A82" s="18" t="s">
        <v>6</v>
      </c>
      <c r="B82" s="23">
        <v>5870</v>
      </c>
      <c r="C82" s="23"/>
      <c r="D82" s="24">
        <f t="shared" si="1"/>
        <v>5870</v>
      </c>
    </row>
    <row r="83" spans="1:4" ht="15">
      <c r="A83" s="18" t="s">
        <v>10</v>
      </c>
      <c r="B83" s="23">
        <v>5870</v>
      </c>
      <c r="C83" s="23"/>
      <c r="D83" s="24">
        <f t="shared" si="1"/>
        <v>5870</v>
      </c>
    </row>
    <row r="84" spans="1:4" ht="12.75">
      <c r="A84" s="22" t="s">
        <v>25</v>
      </c>
      <c r="B84" s="20">
        <f>SUM(B85:B85)</f>
        <v>8319</v>
      </c>
      <c r="C84" s="20">
        <f>SUM(C85:C85)</f>
        <v>0</v>
      </c>
      <c r="D84" s="21">
        <f t="shared" si="1"/>
        <v>8319</v>
      </c>
    </row>
    <row r="85" spans="1:4" ht="15">
      <c r="A85" s="18" t="s">
        <v>6</v>
      </c>
      <c r="B85" s="23">
        <f>7819+500</f>
        <v>8319</v>
      </c>
      <c r="C85" s="23"/>
      <c r="D85" s="24">
        <f t="shared" si="1"/>
        <v>8319</v>
      </c>
    </row>
    <row r="86" spans="1:4" ht="15">
      <c r="A86" s="18" t="s">
        <v>10</v>
      </c>
      <c r="B86" s="23">
        <f>7819+500</f>
        <v>8319</v>
      </c>
      <c r="C86" s="23"/>
      <c r="D86" s="24">
        <f t="shared" si="1"/>
        <v>8319</v>
      </c>
    </row>
    <row r="87" spans="1:4" ht="12.75">
      <c r="A87" s="22" t="s">
        <v>39</v>
      </c>
      <c r="B87" s="20">
        <f>SUM(B88:B88)</f>
        <v>3141</v>
      </c>
      <c r="C87" s="20">
        <f>SUM(C88:C88)</f>
        <v>0</v>
      </c>
      <c r="D87" s="21">
        <f t="shared" si="1"/>
        <v>3141</v>
      </c>
    </row>
    <row r="88" spans="1:4" ht="15">
      <c r="A88" s="18" t="s">
        <v>6</v>
      </c>
      <c r="B88" s="23">
        <v>3141</v>
      </c>
      <c r="C88" s="23"/>
      <c r="D88" s="24">
        <f t="shared" si="1"/>
        <v>3141</v>
      </c>
    </row>
    <row r="89" spans="1:4" ht="15">
      <c r="A89" s="18" t="s">
        <v>10</v>
      </c>
      <c r="B89" s="23">
        <v>3141</v>
      </c>
      <c r="C89" s="23"/>
      <c r="D89" s="24">
        <f t="shared" si="1"/>
        <v>3141</v>
      </c>
    </row>
    <row r="90" spans="1:4" ht="12.75">
      <c r="A90" s="22" t="s">
        <v>26</v>
      </c>
      <c r="B90" s="20">
        <f>SUM(B93:B95)</f>
        <v>820276</v>
      </c>
      <c r="C90" s="20">
        <f>SUM(C93:C95)</f>
        <v>421742</v>
      </c>
      <c r="D90" s="21">
        <f t="shared" si="1"/>
        <v>1242018</v>
      </c>
    </row>
    <row r="91" spans="1:4" ht="14.25">
      <c r="A91" s="12" t="s">
        <v>6</v>
      </c>
      <c r="B91" s="20">
        <f aca="true" t="shared" si="3" ref="B91:C95">SUMIF($A$96:$A$124,$A91,B$96:B$124)</f>
        <v>711209</v>
      </c>
      <c r="C91" s="20">
        <f t="shared" si="3"/>
        <v>421742</v>
      </c>
      <c r="D91" s="21">
        <f t="shared" si="1"/>
        <v>1132951</v>
      </c>
    </row>
    <row r="92" spans="1:4" ht="14.25">
      <c r="A92" s="12" t="s">
        <v>7</v>
      </c>
      <c r="B92" s="20">
        <f t="shared" si="3"/>
        <v>109067</v>
      </c>
      <c r="C92" s="20">
        <f t="shared" si="3"/>
        <v>0</v>
      </c>
      <c r="D92" s="21">
        <f t="shared" si="1"/>
        <v>109067</v>
      </c>
    </row>
    <row r="93" spans="1:4" ht="14.25">
      <c r="A93" s="12" t="s">
        <v>8</v>
      </c>
      <c r="B93" s="20">
        <f t="shared" si="3"/>
        <v>1035</v>
      </c>
      <c r="C93" s="20">
        <f t="shared" si="3"/>
        <v>0</v>
      </c>
      <c r="D93" s="21">
        <f t="shared" si="1"/>
        <v>1035</v>
      </c>
    </row>
    <row r="94" spans="1:4" ht="14.25">
      <c r="A94" s="12" t="s">
        <v>9</v>
      </c>
      <c r="B94" s="20">
        <f t="shared" si="3"/>
        <v>0</v>
      </c>
      <c r="C94" s="20">
        <f t="shared" si="3"/>
        <v>421742</v>
      </c>
      <c r="D94" s="21">
        <f t="shared" si="1"/>
        <v>421742</v>
      </c>
    </row>
    <row r="95" spans="1:4" ht="14.25">
      <c r="A95" s="12" t="s">
        <v>10</v>
      </c>
      <c r="B95" s="20">
        <f t="shared" si="3"/>
        <v>819241</v>
      </c>
      <c r="C95" s="20">
        <f t="shared" si="3"/>
        <v>0</v>
      </c>
      <c r="D95" s="21">
        <f>SUM(B95:C95)</f>
        <v>819241</v>
      </c>
    </row>
    <row r="96" spans="1:4" ht="12.75">
      <c r="A96" s="22" t="s">
        <v>27</v>
      </c>
      <c r="B96" s="20">
        <f>SUM(B97:B98)</f>
        <v>49434</v>
      </c>
      <c r="C96" s="20">
        <f>SUM(C97:C98)</f>
        <v>0</v>
      </c>
      <c r="D96" s="21">
        <f>SUM(B96:C96)</f>
        <v>49434</v>
      </c>
    </row>
    <row r="97" spans="1:4" ht="15">
      <c r="A97" s="18" t="s">
        <v>6</v>
      </c>
      <c r="B97" s="23">
        <v>41700</v>
      </c>
      <c r="C97" s="23"/>
      <c r="D97" s="24">
        <f>SUM(B97:C97)</f>
        <v>41700</v>
      </c>
    </row>
    <row r="98" spans="1:4" ht="15">
      <c r="A98" s="18" t="s">
        <v>7</v>
      </c>
      <c r="B98" s="23">
        <v>7734</v>
      </c>
      <c r="C98" s="23"/>
      <c r="D98" s="24">
        <f>SUM(B98:C98)</f>
        <v>7734</v>
      </c>
    </row>
    <row r="99" spans="1:4" ht="15">
      <c r="A99" s="18" t="s">
        <v>10</v>
      </c>
      <c r="B99" s="23">
        <v>49434</v>
      </c>
      <c r="C99" s="23"/>
      <c r="D99" s="24">
        <f aca="true" t="shared" si="4" ref="D99:D108">SUM(B99:C99)</f>
        <v>49434</v>
      </c>
    </row>
    <row r="100" spans="1:4" ht="12.75">
      <c r="A100" s="22" t="s">
        <v>28</v>
      </c>
      <c r="B100" s="20">
        <f>SUM(B101:B102)</f>
        <v>31293</v>
      </c>
      <c r="C100" s="20">
        <f>SUM(C101:C102)</f>
        <v>0</v>
      </c>
      <c r="D100" s="21">
        <f t="shared" si="4"/>
        <v>31293</v>
      </c>
    </row>
    <row r="101" spans="1:4" ht="15">
      <c r="A101" s="18" t="s">
        <v>6</v>
      </c>
      <c r="B101" s="23">
        <v>13839</v>
      </c>
      <c r="C101" s="23"/>
      <c r="D101" s="24">
        <f t="shared" si="4"/>
        <v>13839</v>
      </c>
    </row>
    <row r="102" spans="1:4" ht="15">
      <c r="A102" s="18" t="s">
        <v>7</v>
      </c>
      <c r="B102" s="23">
        <v>17454</v>
      </c>
      <c r="C102" s="23"/>
      <c r="D102" s="24">
        <f t="shared" si="4"/>
        <v>17454</v>
      </c>
    </row>
    <row r="103" spans="1:4" ht="15">
      <c r="A103" s="18" t="s">
        <v>10</v>
      </c>
      <c r="B103" s="23">
        <v>31293</v>
      </c>
      <c r="C103" s="23"/>
      <c r="D103" s="24">
        <f t="shared" si="4"/>
        <v>31293</v>
      </c>
    </row>
    <row r="104" spans="1:4" ht="12.75">
      <c r="A104" s="22" t="s">
        <v>29</v>
      </c>
      <c r="B104" s="20">
        <f>SUM(B105:B106)</f>
        <v>346254</v>
      </c>
      <c r="C104" s="20">
        <f>SUM(C105:C106)</f>
        <v>421742</v>
      </c>
      <c r="D104" s="21">
        <f t="shared" si="4"/>
        <v>767996</v>
      </c>
    </row>
    <row r="105" spans="1:4" ht="15">
      <c r="A105" s="18" t="s">
        <v>6</v>
      </c>
      <c r="B105" s="23">
        <v>267012</v>
      </c>
      <c r="C105" s="23">
        <f>421742</f>
        <v>421742</v>
      </c>
      <c r="D105" s="24">
        <f t="shared" si="4"/>
        <v>688754</v>
      </c>
    </row>
    <row r="106" spans="1:4" ht="15">
      <c r="A106" s="18" t="s">
        <v>7</v>
      </c>
      <c r="B106" s="23">
        <v>79242</v>
      </c>
      <c r="C106" s="23"/>
      <c r="D106" s="24">
        <f t="shared" si="4"/>
        <v>79242</v>
      </c>
    </row>
    <row r="107" spans="1:4" ht="15">
      <c r="A107" s="18" t="s">
        <v>9</v>
      </c>
      <c r="B107" s="23"/>
      <c r="C107" s="23">
        <v>421742</v>
      </c>
      <c r="D107" s="24">
        <f t="shared" si="4"/>
        <v>421742</v>
      </c>
    </row>
    <row r="108" spans="1:4" ht="15">
      <c r="A108" s="18" t="s">
        <v>10</v>
      </c>
      <c r="B108" s="23">
        <v>346254</v>
      </c>
      <c r="C108" s="23"/>
      <c r="D108" s="24">
        <f t="shared" si="4"/>
        <v>346254</v>
      </c>
    </row>
    <row r="109" spans="1:4" ht="12.75">
      <c r="A109" s="22" t="s">
        <v>30</v>
      </c>
      <c r="B109" s="20">
        <f>SUM(B110:B110)</f>
        <v>4637</v>
      </c>
      <c r="C109" s="20">
        <f>SUM(C110:C110)</f>
        <v>0</v>
      </c>
      <c r="D109" s="21">
        <f aca="true" t="shared" si="5" ref="D109:D118">SUM(B109:C109)</f>
        <v>4637</v>
      </c>
    </row>
    <row r="110" spans="1:4" ht="15">
      <c r="A110" s="18" t="s">
        <v>7</v>
      </c>
      <c r="B110" s="23">
        <v>4637</v>
      </c>
      <c r="C110" s="23"/>
      <c r="D110" s="24">
        <f t="shared" si="5"/>
        <v>4637</v>
      </c>
    </row>
    <row r="111" spans="1:4" ht="15">
      <c r="A111" s="18" t="s">
        <v>10</v>
      </c>
      <c r="B111" s="23">
        <v>4637</v>
      </c>
      <c r="C111" s="23"/>
      <c r="D111" s="24">
        <f t="shared" si="5"/>
        <v>4637</v>
      </c>
    </row>
    <row r="112" spans="1:4" ht="12.75">
      <c r="A112" s="22" t="s">
        <v>31</v>
      </c>
      <c r="B112" s="20">
        <f>SUM(B113:B113)</f>
        <v>91774</v>
      </c>
      <c r="C112" s="20">
        <f>SUM(C113:C113)</f>
        <v>0</v>
      </c>
      <c r="D112" s="21">
        <f t="shared" si="5"/>
        <v>91774</v>
      </c>
    </row>
    <row r="113" spans="1:4" ht="15">
      <c r="A113" s="18" t="s">
        <v>6</v>
      </c>
      <c r="B113" s="23">
        <v>91774</v>
      </c>
      <c r="C113" s="23"/>
      <c r="D113" s="24">
        <f t="shared" si="5"/>
        <v>91774</v>
      </c>
    </row>
    <row r="114" spans="1:4" ht="15">
      <c r="A114" s="18" t="s">
        <v>8</v>
      </c>
      <c r="B114" s="23">
        <v>949</v>
      </c>
      <c r="C114" s="23"/>
      <c r="D114" s="24">
        <f t="shared" si="5"/>
        <v>949</v>
      </c>
    </row>
    <row r="115" spans="1:4" ht="15">
      <c r="A115" s="18" t="s">
        <v>10</v>
      </c>
      <c r="B115" s="23">
        <v>90825</v>
      </c>
      <c r="C115" s="23"/>
      <c r="D115" s="24">
        <f t="shared" si="5"/>
        <v>90825</v>
      </c>
    </row>
    <row r="116" spans="1:4" ht="12.75">
      <c r="A116" s="22" t="s">
        <v>32</v>
      </c>
      <c r="B116" s="20">
        <f>SUM(B117:B117)</f>
        <v>168555</v>
      </c>
      <c r="C116" s="20">
        <f>SUM(C117:C117)</f>
        <v>0</v>
      </c>
      <c r="D116" s="21">
        <f t="shared" si="5"/>
        <v>168555</v>
      </c>
    </row>
    <row r="117" spans="1:6" ht="15">
      <c r="A117" s="18" t="s">
        <v>6</v>
      </c>
      <c r="B117" s="23">
        <f>155807+12748</f>
        <v>168555</v>
      </c>
      <c r="C117" s="23"/>
      <c r="D117" s="24">
        <f t="shared" si="5"/>
        <v>168555</v>
      </c>
      <c r="F117" s="26" t="s">
        <v>38</v>
      </c>
    </row>
    <row r="118" spans="1:4" ht="15">
      <c r="A118" s="18" t="s">
        <v>10</v>
      </c>
      <c r="B118" s="23">
        <f>12748+155807</f>
        <v>168555</v>
      </c>
      <c r="C118" s="23"/>
      <c r="D118" s="24">
        <f t="shared" si="5"/>
        <v>168555</v>
      </c>
    </row>
    <row r="119" spans="1:4" ht="12.75">
      <c r="A119" s="22" t="s">
        <v>33</v>
      </c>
      <c r="B119" s="20">
        <f>SUM(B120:B120)</f>
        <v>86</v>
      </c>
      <c r="C119" s="20">
        <f>SUM(C120:C120)</f>
        <v>0</v>
      </c>
      <c r="D119" s="21">
        <f>SUM(B119:C119)</f>
        <v>86</v>
      </c>
    </row>
    <row r="120" spans="1:4" ht="15">
      <c r="A120" s="18" t="s">
        <v>6</v>
      </c>
      <c r="B120" s="23">
        <v>86</v>
      </c>
      <c r="C120" s="23"/>
      <c r="D120" s="24">
        <f>SUM(B120:C120)</f>
        <v>86</v>
      </c>
    </row>
    <row r="121" spans="1:4" ht="15">
      <c r="A121" s="18" t="s">
        <v>8</v>
      </c>
      <c r="B121" s="23">
        <v>86</v>
      </c>
      <c r="C121" s="23"/>
      <c r="D121" s="24">
        <f>SUM(B121:C121)</f>
        <v>86</v>
      </c>
    </row>
    <row r="122" spans="1:4" ht="12.75">
      <c r="A122" s="22" t="s">
        <v>34</v>
      </c>
      <c r="B122" s="20">
        <f>SUM(B123:B123)</f>
        <v>128243</v>
      </c>
      <c r="C122" s="20">
        <f>SUM(C123:C123)</f>
        <v>0</v>
      </c>
      <c r="D122" s="21">
        <f aca="true" t="shared" si="6" ref="D122:D133">SUM(B122:C122)</f>
        <v>128243</v>
      </c>
    </row>
    <row r="123" spans="1:4" ht="15">
      <c r="A123" s="18" t="s">
        <v>6</v>
      </c>
      <c r="B123" s="23">
        <v>128243</v>
      </c>
      <c r="C123" s="23"/>
      <c r="D123" s="24">
        <f t="shared" si="6"/>
        <v>128243</v>
      </c>
    </row>
    <row r="124" spans="1:4" ht="15">
      <c r="A124" s="18" t="s">
        <v>10</v>
      </c>
      <c r="B124" s="23">
        <v>128243</v>
      </c>
      <c r="C124" s="23"/>
      <c r="D124" s="24">
        <f t="shared" si="6"/>
        <v>128243</v>
      </c>
    </row>
    <row r="125" spans="1:4" ht="12.75">
      <c r="A125" s="22" t="s">
        <v>35</v>
      </c>
      <c r="B125" s="20">
        <f>SUM(B127:B127)</f>
        <v>-13084</v>
      </c>
      <c r="C125" s="20">
        <f>SUM(C127:C127)</f>
        <v>0</v>
      </c>
      <c r="D125" s="21">
        <f t="shared" si="6"/>
        <v>-13084</v>
      </c>
    </row>
    <row r="126" spans="1:4" ht="14.25">
      <c r="A126" s="12" t="s">
        <v>6</v>
      </c>
      <c r="B126" s="20">
        <f>SUMIF($A$128:$A$133,$A126,B$128:B$133)</f>
        <v>-13084</v>
      </c>
      <c r="C126" s="20">
        <f>SUMIF($A$128:$A$133,$A126,C$128:C$133)</f>
        <v>0</v>
      </c>
      <c r="D126" s="21">
        <f t="shared" si="6"/>
        <v>-13084</v>
      </c>
    </row>
    <row r="127" spans="1:4" ht="14.25">
      <c r="A127" s="12" t="s">
        <v>10</v>
      </c>
      <c r="B127" s="20">
        <f>SUMIF($A$128:$A$133,$A127,B$128:B$133)</f>
        <v>-13084</v>
      </c>
      <c r="C127" s="20">
        <f>SUMIF($A$128:$A$133,$A127,C$128:C$133)</f>
        <v>0</v>
      </c>
      <c r="D127" s="21">
        <f t="shared" si="6"/>
        <v>-13084</v>
      </c>
    </row>
    <row r="128" spans="1:4" ht="12.75">
      <c r="A128" s="22" t="s">
        <v>36</v>
      </c>
      <c r="B128" s="20">
        <f>SUM(B129:B129)</f>
        <v>-13367</v>
      </c>
      <c r="C128" s="20">
        <f>SUM(C129:C129)</f>
        <v>0</v>
      </c>
      <c r="D128" s="21">
        <f t="shared" si="6"/>
        <v>-13367</v>
      </c>
    </row>
    <row r="129" spans="1:4" ht="15">
      <c r="A129" s="18" t="s">
        <v>6</v>
      </c>
      <c r="B129" s="23">
        <v>-13367</v>
      </c>
      <c r="C129" s="23"/>
      <c r="D129" s="24">
        <f t="shared" si="6"/>
        <v>-13367</v>
      </c>
    </row>
    <row r="130" spans="1:4" ht="15">
      <c r="A130" s="18" t="s">
        <v>10</v>
      </c>
      <c r="B130" s="23">
        <v>-13367</v>
      </c>
      <c r="C130" s="23"/>
      <c r="D130" s="24">
        <f t="shared" si="6"/>
        <v>-13367</v>
      </c>
    </row>
    <row r="131" spans="1:4" ht="12.75">
      <c r="A131" s="22" t="s">
        <v>45</v>
      </c>
      <c r="B131" s="20">
        <f>SUM(B132:B132)</f>
        <v>283</v>
      </c>
      <c r="C131" s="20">
        <f>SUM(C132:C132)</f>
        <v>0</v>
      </c>
      <c r="D131" s="21">
        <f t="shared" si="6"/>
        <v>283</v>
      </c>
    </row>
    <row r="132" spans="1:4" ht="15">
      <c r="A132" s="18" t="s">
        <v>6</v>
      </c>
      <c r="B132" s="23">
        <v>283</v>
      </c>
      <c r="C132" s="23"/>
      <c r="D132" s="24">
        <f t="shared" si="6"/>
        <v>283</v>
      </c>
    </row>
    <row r="133" spans="1:4" ht="15">
      <c r="A133" s="18" t="s">
        <v>10</v>
      </c>
      <c r="B133" s="23">
        <v>283</v>
      </c>
      <c r="C133" s="23"/>
      <c r="D133" s="24">
        <f t="shared" si="6"/>
        <v>283</v>
      </c>
    </row>
    <row r="134" spans="2:4" ht="12.75">
      <c r="B134" s="25"/>
      <c r="C134" s="25"/>
      <c r="D134" s="25"/>
    </row>
    <row r="135" spans="2:4" ht="12.75">
      <c r="B135" s="25"/>
      <c r="C135" s="25"/>
      <c r="D135" s="25"/>
    </row>
    <row r="136" spans="2:4" ht="12.75">
      <c r="B136" s="25"/>
      <c r="C136" s="25"/>
      <c r="D136" s="25"/>
    </row>
    <row r="137" spans="2:4" ht="12.75">
      <c r="B137" s="25"/>
      <c r="C137" s="25"/>
      <c r="D137" s="25"/>
    </row>
    <row r="138" spans="2:4" ht="12.75">
      <c r="B138" s="25"/>
      <c r="C138" s="25"/>
      <c r="D138" s="25"/>
    </row>
    <row r="139" spans="2:4" ht="12.75">
      <c r="B139" s="25"/>
      <c r="C139" s="25"/>
      <c r="D139" s="25"/>
    </row>
    <row r="140" spans="2:4" ht="12.75">
      <c r="B140" s="25"/>
      <c r="C140" s="25"/>
      <c r="D140" s="25"/>
    </row>
    <row r="141" spans="2:4" ht="12.75">
      <c r="B141" s="25"/>
      <c r="C141" s="25"/>
      <c r="D141" s="25"/>
    </row>
    <row r="142" spans="2:4" ht="12.75">
      <c r="B142" s="25"/>
      <c r="C142" s="25"/>
      <c r="D142" s="25"/>
    </row>
    <row r="143" spans="2:4" ht="12.75">
      <c r="B143" s="25"/>
      <c r="C143" s="25"/>
      <c r="D143" s="25"/>
    </row>
    <row r="144" spans="2:4" ht="12.75">
      <c r="B144" s="25"/>
      <c r="C144" s="25"/>
      <c r="D144" s="25"/>
    </row>
    <row r="145" spans="2:4" ht="12.75">
      <c r="B145" s="25"/>
      <c r="C145" s="25"/>
      <c r="D145" s="25"/>
    </row>
    <row r="146" spans="2:4" ht="12.75">
      <c r="B146" s="25"/>
      <c r="C146" s="25"/>
      <c r="D146" s="25"/>
    </row>
    <row r="147" spans="2:4" ht="12.75">
      <c r="B147" s="25"/>
      <c r="C147" s="25"/>
      <c r="D147" s="25"/>
    </row>
    <row r="148" spans="2:4" ht="12.75">
      <c r="B148" s="25"/>
      <c r="C148" s="25"/>
      <c r="D148" s="25"/>
    </row>
    <row r="149" spans="2:4" ht="12.75">
      <c r="B149" s="25"/>
      <c r="C149" s="25"/>
      <c r="D149" s="25"/>
    </row>
    <row r="150" spans="2:4" ht="12.75">
      <c r="B150" s="25"/>
      <c r="C150" s="25"/>
      <c r="D150" s="25"/>
    </row>
    <row r="151" spans="2:4" ht="12.75">
      <c r="B151" s="25"/>
      <c r="C151" s="25"/>
      <c r="D151" s="25"/>
    </row>
    <row r="152" spans="2:4" ht="12.75">
      <c r="B152" s="25"/>
      <c r="C152" s="25"/>
      <c r="D152" s="25"/>
    </row>
    <row r="153" spans="2:4" ht="12.75">
      <c r="B153" s="25"/>
      <c r="C153" s="25"/>
      <c r="D153" s="25"/>
    </row>
    <row r="154" spans="2:4" ht="12.75">
      <c r="B154" s="25"/>
      <c r="C154" s="25"/>
      <c r="D154" s="25"/>
    </row>
    <row r="155" spans="2:4" ht="12.75">
      <c r="B155" s="25"/>
      <c r="C155" s="25"/>
      <c r="D155" s="25"/>
    </row>
    <row r="156" spans="2:4" ht="12.75">
      <c r="B156" s="25"/>
      <c r="C156" s="25"/>
      <c r="D156" s="25"/>
    </row>
    <row r="157" spans="2:4" ht="12.75">
      <c r="B157" s="25"/>
      <c r="C157" s="25"/>
      <c r="D157" s="25"/>
    </row>
    <row r="158" spans="2:4" ht="12.75">
      <c r="B158" s="25"/>
      <c r="C158" s="25"/>
      <c r="D158" s="25"/>
    </row>
    <row r="159" spans="2:4" ht="12.75">
      <c r="B159" s="25"/>
      <c r="C159" s="25"/>
      <c r="D159" s="25"/>
    </row>
    <row r="160" spans="2:4" ht="12.75">
      <c r="B160" s="25"/>
      <c r="C160" s="25"/>
      <c r="D160" s="25"/>
    </row>
    <row r="161" spans="2:4" ht="12.75">
      <c r="B161" s="25"/>
      <c r="C161" s="25"/>
      <c r="D161" s="25"/>
    </row>
    <row r="162" spans="2:4" ht="12.75">
      <c r="B162" s="25"/>
      <c r="C162" s="25"/>
      <c r="D162" s="25"/>
    </row>
    <row r="163" spans="2:4" ht="12.75">
      <c r="B163" s="25"/>
      <c r="C163" s="25"/>
      <c r="D163" s="25"/>
    </row>
    <row r="164" spans="2:4" ht="12.75">
      <c r="B164" s="25"/>
      <c r="C164" s="25"/>
      <c r="D164" s="25"/>
    </row>
    <row r="165" spans="2:4" ht="12.75">
      <c r="B165" s="25"/>
      <c r="C165" s="25"/>
      <c r="D165" s="25"/>
    </row>
    <row r="166" spans="2:4" ht="12.75">
      <c r="B166" s="25"/>
      <c r="C166" s="25"/>
      <c r="D166" s="25"/>
    </row>
    <row r="167" spans="2:4" ht="12.75">
      <c r="B167" s="25"/>
      <c r="C167" s="25"/>
      <c r="D167" s="25"/>
    </row>
    <row r="168" spans="2:4" ht="12.75">
      <c r="B168" s="25"/>
      <c r="C168" s="25"/>
      <c r="D168" s="25"/>
    </row>
    <row r="169" spans="2:4" ht="12.75">
      <c r="B169" s="25"/>
      <c r="C169" s="25"/>
      <c r="D169" s="25"/>
    </row>
    <row r="170" spans="2:4" ht="12.75">
      <c r="B170" s="25"/>
      <c r="C170" s="25"/>
      <c r="D170" s="25"/>
    </row>
    <row r="171" spans="2:4" ht="12.75">
      <c r="B171" s="25"/>
      <c r="C171" s="25"/>
      <c r="D171" s="25"/>
    </row>
    <row r="172" spans="2:4" ht="12.75">
      <c r="B172" s="25"/>
      <c r="C172" s="25"/>
      <c r="D172" s="25"/>
    </row>
    <row r="173" spans="2:4" ht="12.75">
      <c r="B173" s="25"/>
      <c r="C173" s="25"/>
      <c r="D173" s="25"/>
    </row>
    <row r="174" spans="2:4" ht="12.75">
      <c r="B174" s="25"/>
      <c r="C174" s="25"/>
      <c r="D174" s="25"/>
    </row>
    <row r="175" spans="2:4" ht="12.75">
      <c r="B175" s="25"/>
      <c r="C175" s="25"/>
      <c r="D175" s="25"/>
    </row>
    <row r="176" spans="2:4" ht="12.75">
      <c r="B176" s="25"/>
      <c r="C176" s="25"/>
      <c r="D176" s="25"/>
    </row>
    <row r="177" spans="2:4" ht="12.75">
      <c r="B177" s="25"/>
      <c r="C177" s="25"/>
      <c r="D177" s="25"/>
    </row>
    <row r="178" spans="2:4" ht="12.75">
      <c r="B178" s="25"/>
      <c r="C178" s="25"/>
      <c r="D178" s="25"/>
    </row>
    <row r="179" spans="2:4" ht="12.75">
      <c r="B179" s="25"/>
      <c r="C179" s="25"/>
      <c r="D179" s="25"/>
    </row>
    <row r="180" spans="2:4" ht="12.75">
      <c r="B180" s="25"/>
      <c r="C180" s="25"/>
      <c r="D180" s="25"/>
    </row>
    <row r="181" spans="2:4" ht="12.75">
      <c r="B181" s="25"/>
      <c r="C181" s="25"/>
      <c r="D181" s="25"/>
    </row>
    <row r="182" spans="2:4" ht="12.75">
      <c r="B182" s="25"/>
      <c r="C182" s="25"/>
      <c r="D182" s="25"/>
    </row>
    <row r="183" spans="2:4" ht="12.75">
      <c r="B183" s="25"/>
      <c r="C183" s="25"/>
      <c r="D183" s="25"/>
    </row>
    <row r="184" spans="2:4" ht="12.75">
      <c r="B184" s="25"/>
      <c r="C184" s="25"/>
      <c r="D184" s="25"/>
    </row>
    <row r="185" spans="2:4" ht="12.75">
      <c r="B185" s="25"/>
      <c r="C185" s="25"/>
      <c r="D185" s="25"/>
    </row>
    <row r="186" spans="2:4" ht="12.75">
      <c r="B186" s="25"/>
      <c r="C186" s="25"/>
      <c r="D186" s="25"/>
    </row>
  </sheetData>
  <sheetProtection/>
  <mergeCells count="3">
    <mergeCell ref="A1:D1"/>
    <mergeCell ref="A3:D3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Tiina</dc:creator>
  <cp:keywords/>
  <dc:description/>
  <cp:lastModifiedBy>Tiina</cp:lastModifiedBy>
  <cp:lastPrinted>2013-08-19T10:12:56Z</cp:lastPrinted>
  <dcterms:created xsi:type="dcterms:W3CDTF">2013-02-27T07:45:48Z</dcterms:created>
  <dcterms:modified xsi:type="dcterms:W3CDTF">2013-08-22T10:14:09Z</dcterms:modified>
  <cp:category/>
  <cp:version/>
  <cp:contentType/>
  <cp:contentStatus/>
</cp:coreProperties>
</file>